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80" yWindow="500" windowWidth="21060" windowHeight="20140" tabRatio="500" activeTab="0"/>
  </bookViews>
  <sheets>
    <sheet name="Inc and Exp" sheetId="1" r:id="rId1"/>
    <sheet name="Ticket Income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Helenm</author>
  </authors>
  <commentList>
    <comment ref="E3" authorId="0">
      <text>
        <r>
          <rPr>
            <sz val="8"/>
            <color indexed="8"/>
            <rFont val="Tahoma"/>
            <family val="2"/>
          </rPr>
          <t xml:space="preserve">Enter income amounts exclusive of GST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Earned income does not include grants or subsidies - see below.
</t>
        </r>
      </text>
    </comment>
    <comment ref="E16" authorId="0">
      <text>
        <r>
          <rPr>
            <sz val="8"/>
            <color indexed="8"/>
            <rFont val="Tahoma"/>
            <family val="2"/>
          </rPr>
          <t>In-kind services are those that have been contributed for free. Ensure that all the amounts in this section have an equal corresponding amount in the income section.</t>
        </r>
      </text>
    </comment>
  </commentList>
</comments>
</file>

<file path=xl/sharedStrings.xml><?xml version="1.0" encoding="utf-8"?>
<sst xmlns="http://schemas.openxmlformats.org/spreadsheetml/2006/main" count="119" uniqueCount="66">
  <si>
    <t>REVENUE FORECAST SPREADSHEET EXAMPLE</t>
  </si>
  <si>
    <t>SHOW 1</t>
  </si>
  <si>
    <t>Ticket price</t>
  </si>
  <si>
    <t>Capacity:</t>
  </si>
  <si>
    <t>Revenue at 100% capacity</t>
  </si>
  <si>
    <t>Buyer type A (70% of sales)</t>
  </si>
  <si>
    <t>Buyer type B (20% of sales)</t>
  </si>
  <si>
    <t>Buyer type C (10% of sales)</t>
  </si>
  <si>
    <t>seats</t>
  </si>
  <si>
    <t>TOTAL</t>
  </si>
  <si>
    <t>Revenue at 80% capacity</t>
  </si>
  <si>
    <t>Revenue at 60% capacity</t>
  </si>
  <si>
    <t>SHOW 2</t>
  </si>
  <si>
    <t>SHOW 3</t>
  </si>
  <si>
    <t>SEASON TOTALS</t>
  </si>
  <si>
    <t>FORECAST</t>
  </si>
  <si>
    <t>at 100% capacity</t>
  </si>
  <si>
    <t>at 80% capacity</t>
  </si>
  <si>
    <t>at 60% capacity</t>
  </si>
  <si>
    <t>A Reserve seating</t>
  </si>
  <si>
    <t>B Reserve seating</t>
  </si>
  <si>
    <t>to determine the forecast numbers of tickets in each buyer type, look at the average in your ticketing database</t>
  </si>
  <si>
    <t>EXPENDITURE</t>
  </si>
  <si>
    <t>INCOME</t>
  </si>
  <si>
    <t>Administration</t>
  </si>
  <si>
    <t>$</t>
  </si>
  <si>
    <t>Earned Income</t>
  </si>
  <si>
    <t>Telecommunications</t>
  </si>
  <si>
    <t>Insurance</t>
  </si>
  <si>
    <t>Consumables</t>
  </si>
  <si>
    <t>Sub-total</t>
  </si>
  <si>
    <t>Marketing, Promotion and Distribution</t>
  </si>
  <si>
    <t>In kind contributions</t>
  </si>
  <si>
    <t>Website</t>
  </si>
  <si>
    <t>Documentation</t>
  </si>
  <si>
    <t>Hospitality</t>
  </si>
  <si>
    <t>Preparation, Development, Production, Exhibition, Travel, Transport and Freight</t>
  </si>
  <si>
    <t>Rehearsal Venue</t>
  </si>
  <si>
    <t>Staging and Materials</t>
  </si>
  <si>
    <t>Salaries, Fees &amp; Living Allowances</t>
  </si>
  <si>
    <t>Other Income (specify)</t>
  </si>
  <si>
    <t>On-costs @ 20%</t>
  </si>
  <si>
    <t>Subtotal</t>
  </si>
  <si>
    <t>Event budget</t>
  </si>
  <si>
    <t>Ticket Revenue @ 60% capacity</t>
  </si>
  <si>
    <t>Venue manager</t>
  </si>
  <si>
    <t xml:space="preserve">Insurances </t>
  </si>
  <si>
    <t>Marketing support</t>
  </si>
  <si>
    <t>Accommodation</t>
  </si>
  <si>
    <t>Performers</t>
  </si>
  <si>
    <t>Stage Manager</t>
  </si>
  <si>
    <t>Venue Manage</t>
  </si>
  <si>
    <t>Sponsorship/Grants</t>
  </si>
  <si>
    <t>Merchandise</t>
  </si>
  <si>
    <t>Bar takings</t>
  </si>
  <si>
    <t>Producer Fees</t>
  </si>
  <si>
    <t>Venue in-kind support</t>
  </si>
  <si>
    <t>10% Contingency</t>
  </si>
  <si>
    <t>Budget</t>
  </si>
  <si>
    <t>Actual</t>
  </si>
  <si>
    <t>Total Expenditure</t>
  </si>
  <si>
    <t>Total Income</t>
  </si>
  <si>
    <t>Budget Surplus/Deficit</t>
  </si>
  <si>
    <t>Actual Surplus/Deficit</t>
  </si>
  <si>
    <t>Venue in-kind support Community hire rates</t>
  </si>
  <si>
    <t>Multiply forecast seating capacity by the forecast numbers of tickets in each buyer type (i.e. 70% of A, 20% of B), by the ticket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</si>
</sst>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&quot;$&quot;#,##0;[Red]&quot;$&quot;#,##0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8"/>
      <color indexed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0"/>
      <name val="Arial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6" applyAlignment="1" applyProtection="1">
      <alignment vertical="center"/>
      <protection locked="0"/>
    </xf>
    <xf numFmtId="0" fontId="8" fillId="33" borderId="10" xfId="56" applyFont="1" applyFill="1" applyBorder="1" applyAlignment="1" applyProtection="1">
      <alignment vertical="center" wrapText="1"/>
      <protection locked="0"/>
    </xf>
    <xf numFmtId="165" fontId="8" fillId="33" borderId="10" xfId="46" applyNumberFormat="1" applyFont="1" applyFill="1" applyBorder="1" applyAlignment="1" applyProtection="1">
      <alignment vertical="center" wrapText="1"/>
      <protection locked="0"/>
    </xf>
    <xf numFmtId="0" fontId="8" fillId="33" borderId="11" xfId="56" applyFont="1" applyFill="1" applyBorder="1" applyAlignment="1" applyProtection="1">
      <alignment vertical="center" wrapText="1"/>
      <protection locked="0"/>
    </xf>
    <xf numFmtId="165" fontId="9" fillId="34" borderId="10" xfId="46" applyNumberFormat="1" applyFont="1" applyFill="1" applyBorder="1" applyAlignment="1" applyProtection="1">
      <alignment vertical="center" wrapText="1"/>
      <protection locked="0"/>
    </xf>
    <xf numFmtId="0" fontId="10" fillId="33" borderId="10" xfId="56" applyFont="1" applyFill="1" applyBorder="1" applyAlignment="1" applyProtection="1">
      <alignment vertical="center" wrapText="1"/>
      <protection locked="0"/>
    </xf>
    <xf numFmtId="165" fontId="10" fillId="33" borderId="10" xfId="46" applyNumberFormat="1" applyFont="1" applyFill="1" applyBorder="1" applyAlignment="1" applyProtection="1">
      <alignment vertical="center" wrapText="1"/>
      <protection locked="0"/>
    </xf>
    <xf numFmtId="0" fontId="10" fillId="33" borderId="11" xfId="56" applyFont="1" applyFill="1" applyBorder="1" applyAlignment="1" applyProtection="1">
      <alignment vertical="center" wrapText="1"/>
      <protection locked="0"/>
    </xf>
    <xf numFmtId="165" fontId="8" fillId="34" borderId="10" xfId="46" applyNumberFormat="1" applyFont="1" applyFill="1" applyBorder="1" applyAlignment="1" applyProtection="1">
      <alignment vertical="center" wrapText="1"/>
      <protection locked="0"/>
    </xf>
    <xf numFmtId="0" fontId="9" fillId="33" borderId="11" xfId="56" applyFont="1" applyFill="1" applyBorder="1" applyAlignment="1" applyProtection="1">
      <alignment vertical="center" wrapText="1"/>
      <protection locked="0"/>
    </xf>
    <xf numFmtId="165" fontId="5" fillId="33" borderId="12" xfId="46" applyNumberFormat="1" applyFont="1" applyFill="1" applyBorder="1" applyAlignment="1" applyProtection="1">
      <alignment vertical="center" wrapText="1"/>
      <protection locked="0"/>
    </xf>
    <xf numFmtId="0" fontId="9" fillId="33" borderId="13" xfId="56" applyFont="1" applyFill="1" applyBorder="1" applyAlignment="1" applyProtection="1">
      <alignment vertical="center" wrapText="1"/>
      <protection locked="0"/>
    </xf>
    <xf numFmtId="0" fontId="7" fillId="34" borderId="14" xfId="56" applyFont="1" applyFill="1" applyBorder="1" applyAlignment="1" applyProtection="1">
      <alignment vertical="center" wrapText="1"/>
      <protection locked="0"/>
    </xf>
    <xf numFmtId="165" fontId="9" fillId="34" borderId="14" xfId="46" applyNumberFormat="1" applyFont="1" applyFill="1" applyBorder="1" applyAlignment="1" applyProtection="1">
      <alignment vertical="center" wrapText="1"/>
      <protection locked="0"/>
    </xf>
    <xf numFmtId="0" fontId="10" fillId="33" borderId="15" xfId="56" applyFont="1" applyFill="1" applyBorder="1" applyAlignment="1" applyProtection="1">
      <alignment vertical="center" wrapText="1"/>
      <protection locked="0"/>
    </xf>
    <xf numFmtId="165" fontId="5" fillId="33" borderId="10" xfId="46" applyNumberFormat="1" applyFont="1" applyFill="1" applyBorder="1" applyAlignment="1" applyProtection="1">
      <alignment vertical="center" wrapText="1"/>
      <protection locked="0"/>
    </xf>
    <xf numFmtId="165" fontId="8" fillId="33" borderId="10" xfId="56" applyNumberFormat="1" applyFont="1" applyFill="1" applyBorder="1" applyAlignment="1" applyProtection="1">
      <alignment vertical="center" wrapText="1"/>
      <protection locked="0"/>
    </xf>
    <xf numFmtId="165" fontId="10" fillId="33" borderId="10" xfId="56" applyNumberFormat="1" applyFont="1" applyFill="1" applyBorder="1" applyAlignment="1" applyProtection="1">
      <alignment vertical="center" wrapText="1"/>
      <protection locked="0"/>
    </xf>
    <xf numFmtId="165" fontId="2" fillId="0" borderId="10" xfId="56" applyNumberFormat="1" applyBorder="1" applyAlignment="1" applyProtection="1">
      <alignment vertical="center"/>
      <protection locked="0"/>
    </xf>
    <xf numFmtId="165" fontId="2" fillId="0" borderId="0" xfId="56" applyNumberFormat="1" applyAlignment="1" applyProtection="1">
      <alignment vertical="center"/>
      <protection locked="0"/>
    </xf>
    <xf numFmtId="165" fontId="7" fillId="34" borderId="10" xfId="56" applyNumberFormat="1" applyFont="1" applyFill="1" applyBorder="1" applyAlignment="1" applyProtection="1">
      <alignment vertical="center" wrapText="1"/>
      <protection locked="0"/>
    </xf>
    <xf numFmtId="165" fontId="10" fillId="33" borderId="15" xfId="56" applyNumberFormat="1" applyFont="1" applyFill="1" applyBorder="1" applyAlignment="1" applyProtection="1">
      <alignment vertical="center" wrapText="1"/>
      <protection locked="0"/>
    </xf>
    <xf numFmtId="0" fontId="2" fillId="0" borderId="0" xfId="56" applyAlignment="1" applyProtection="1">
      <alignment horizontal="left" vertical="center" wrapText="1"/>
      <protection locked="0"/>
    </xf>
    <xf numFmtId="166" fontId="47" fillId="35" borderId="15" xfId="46" applyNumberFormat="1" applyFont="1" applyFill="1" applyBorder="1" applyAlignment="1" applyProtection="1">
      <alignment horizontal="center" vertical="center" wrapText="1"/>
      <protection/>
    </xf>
    <xf numFmtId="0" fontId="48" fillId="36" borderId="0" xfId="0" applyFont="1" applyFill="1" applyAlignment="1">
      <alignment/>
    </xf>
    <xf numFmtId="0" fontId="0" fillId="36" borderId="0" xfId="0" applyFill="1" applyAlignment="1">
      <alignment/>
    </xf>
    <xf numFmtId="0" fontId="45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6" borderId="19" xfId="0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0" fillId="36" borderId="19" xfId="0" applyFill="1" applyBorder="1" applyAlignment="1">
      <alignment/>
    </xf>
    <xf numFmtId="164" fontId="0" fillId="36" borderId="0" xfId="44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19" xfId="0" applyNumberFormat="1" applyFill="1" applyBorder="1" applyAlignment="1">
      <alignment/>
    </xf>
    <xf numFmtId="0" fontId="45" fillId="36" borderId="20" xfId="0" applyFont="1" applyFill="1" applyBorder="1" applyAlignment="1">
      <alignment/>
    </xf>
    <xf numFmtId="0" fontId="45" fillId="36" borderId="21" xfId="0" applyFont="1" applyFill="1" applyBorder="1" applyAlignment="1">
      <alignment/>
    </xf>
    <xf numFmtId="164" fontId="45" fillId="36" borderId="21" xfId="0" applyNumberFormat="1" applyFont="1" applyFill="1" applyBorder="1" applyAlignment="1">
      <alignment/>
    </xf>
    <xf numFmtId="0" fontId="0" fillId="36" borderId="21" xfId="0" applyFill="1" applyBorder="1" applyAlignment="1">
      <alignment/>
    </xf>
    <xf numFmtId="164" fontId="45" fillId="36" borderId="22" xfId="0" applyNumberFormat="1" applyFont="1" applyFill="1" applyBorder="1" applyAlignment="1">
      <alignment/>
    </xf>
    <xf numFmtId="0" fontId="45" fillId="36" borderId="17" xfId="0" applyFont="1" applyFill="1" applyBorder="1" applyAlignment="1">
      <alignment/>
    </xf>
    <xf numFmtId="164" fontId="45" fillId="36" borderId="0" xfId="0" applyNumberFormat="1" applyFont="1" applyFill="1" applyBorder="1" applyAlignment="1">
      <alignment/>
    </xf>
    <xf numFmtId="0" fontId="0" fillId="36" borderId="23" xfId="0" applyFill="1" applyBorder="1" applyAlignment="1">
      <alignment/>
    </xf>
    <xf numFmtId="0" fontId="45" fillId="36" borderId="23" xfId="0" applyFont="1" applyFill="1" applyBorder="1" applyAlignment="1">
      <alignment horizontal="right"/>
    </xf>
    <xf numFmtId="0" fontId="2" fillId="36" borderId="0" xfId="56" applyFill="1" applyAlignment="1" applyProtection="1">
      <alignment vertical="center"/>
      <protection locked="0"/>
    </xf>
    <xf numFmtId="0" fontId="5" fillId="36" borderId="12" xfId="56" applyFont="1" applyFill="1" applyBorder="1" applyAlignment="1" applyProtection="1">
      <alignment horizontal="left" vertical="center" wrapText="1"/>
      <protection/>
    </xf>
    <xf numFmtId="0" fontId="6" fillId="36" borderId="15" xfId="56" applyFont="1" applyFill="1" applyBorder="1" applyAlignment="1" applyProtection="1">
      <alignment horizontal="left" vertical="center"/>
      <protection/>
    </xf>
    <xf numFmtId="0" fontId="3" fillId="37" borderId="24" xfId="56" applyFont="1" applyFill="1" applyBorder="1" applyAlignment="1">
      <alignment horizontal="left" vertical="center"/>
      <protection/>
    </xf>
    <xf numFmtId="0" fontId="4" fillId="37" borderId="25" xfId="56" applyFont="1" applyFill="1" applyBorder="1" applyAlignment="1">
      <alignment horizontal="left" vertical="center"/>
      <protection/>
    </xf>
    <xf numFmtId="0" fontId="4" fillId="37" borderId="26" xfId="56" applyFont="1" applyFill="1" applyBorder="1" applyAlignment="1">
      <alignment horizontal="left" vertical="center"/>
      <protection/>
    </xf>
    <xf numFmtId="0" fontId="4" fillId="37" borderId="27" xfId="56" applyFont="1" applyFill="1" applyBorder="1" applyAlignment="1">
      <alignment horizontal="left" vertical="center"/>
      <protection/>
    </xf>
    <xf numFmtId="0" fontId="7" fillId="34" borderId="10" xfId="56" applyFont="1" applyFill="1" applyBorder="1" applyAlignment="1">
      <alignment horizontal="center" vertical="center" wrapText="1"/>
      <protection/>
    </xf>
    <xf numFmtId="0" fontId="8" fillId="33" borderId="14" xfId="56" applyFont="1" applyFill="1" applyBorder="1" applyAlignment="1">
      <alignment vertical="center" wrapText="1"/>
      <protection/>
    </xf>
    <xf numFmtId="0" fontId="7" fillId="33" borderId="10" xfId="56" applyFont="1" applyFill="1" applyBorder="1" applyAlignment="1">
      <alignment vertical="center" wrapText="1"/>
      <protection/>
    </xf>
    <xf numFmtId="0" fontId="8" fillId="33" borderId="11" xfId="56" applyFont="1" applyFill="1" applyBorder="1" applyAlignment="1">
      <alignment vertical="center" wrapText="1"/>
      <protection/>
    </xf>
    <xf numFmtId="165" fontId="7" fillId="34" borderId="10" xfId="56" applyNumberFormat="1" applyFont="1" applyFill="1" applyBorder="1" applyAlignment="1">
      <alignment vertical="center" wrapText="1"/>
      <protection/>
    </xf>
    <xf numFmtId="0" fontId="7" fillId="34" borderId="10" xfId="56" applyFont="1" applyFill="1" applyBorder="1" applyAlignment="1">
      <alignment vertical="center" wrapText="1"/>
      <protection/>
    </xf>
    <xf numFmtId="165" fontId="7" fillId="33" borderId="10" xfId="56" applyNumberFormat="1" applyFont="1" applyFill="1" applyBorder="1" applyAlignment="1">
      <alignment vertical="center" wrapText="1"/>
      <protection/>
    </xf>
    <xf numFmtId="0" fontId="7" fillId="33" borderId="10" xfId="56" applyFont="1" applyFill="1" applyBorder="1" applyAlignment="1">
      <alignment vertical="center" wrapText="1"/>
      <protection/>
    </xf>
    <xf numFmtId="0" fontId="10" fillId="33" borderId="11" xfId="56" applyFont="1" applyFill="1" applyBorder="1" applyAlignment="1">
      <alignment vertical="center" wrapText="1"/>
      <protection/>
    </xf>
    <xf numFmtId="165" fontId="5" fillId="33" borderId="10" xfId="56" applyNumberFormat="1" applyFont="1" applyFill="1" applyBorder="1" applyAlignment="1">
      <alignment horizontal="right" vertical="center" wrapText="1"/>
      <protection/>
    </xf>
    <xf numFmtId="0" fontId="5" fillId="33" borderId="28" xfId="56" applyFont="1" applyFill="1" applyBorder="1" applyAlignment="1">
      <alignment vertical="center" wrapText="1"/>
      <protection/>
    </xf>
    <xf numFmtId="0" fontId="5" fillId="33" borderId="28" xfId="56" applyFont="1" applyFill="1" applyBorder="1" applyAlignment="1">
      <alignment horizontal="right" vertical="center" wrapText="1"/>
      <protection/>
    </xf>
    <xf numFmtId="0" fontId="47" fillId="35" borderId="12" xfId="56" applyFont="1" applyFill="1" applyBorder="1" applyAlignment="1">
      <alignment vertical="center" wrapText="1"/>
      <protection/>
    </xf>
    <xf numFmtId="166" fontId="47" fillId="35" borderId="15" xfId="56" applyNumberFormat="1" applyFont="1" applyFill="1" applyBorder="1" applyAlignment="1">
      <alignment horizontal="center" vertical="center" wrapText="1"/>
      <protection/>
    </xf>
    <xf numFmtId="0" fontId="47" fillId="35" borderId="29" xfId="56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I38" sqref="I38"/>
    </sheetView>
  </sheetViews>
  <sheetFormatPr defaultColWidth="9.125" defaultRowHeight="15.75"/>
  <cols>
    <col min="1" max="1" width="28.625" style="48" customWidth="1"/>
    <col min="2" max="3" width="10.875" style="48" customWidth="1"/>
    <col min="4" max="4" width="0.875" style="48" customWidth="1"/>
    <col min="5" max="5" width="28.625" style="48" customWidth="1"/>
    <col min="6" max="7" width="10.875" style="48" customWidth="1"/>
    <col min="8" max="16384" width="9.125" style="48" customWidth="1"/>
  </cols>
  <sheetData>
    <row r="1" spans="1:7" ht="23.25" customHeight="1">
      <c r="A1" s="51" t="s">
        <v>43</v>
      </c>
      <c r="B1" s="52"/>
      <c r="C1" s="52"/>
      <c r="D1" s="53"/>
      <c r="E1" s="54"/>
      <c r="F1" s="54"/>
      <c r="G1" s="54"/>
    </row>
    <row r="2" spans="1:7" ht="9" customHeight="1">
      <c r="A2" s="49"/>
      <c r="B2" s="50"/>
      <c r="C2" s="50"/>
      <c r="D2" s="50"/>
      <c r="E2" s="50"/>
      <c r="F2" s="50"/>
      <c r="G2" s="50"/>
    </row>
    <row r="3" spans="1:7" ht="20.25" customHeight="1">
      <c r="A3" s="55" t="s">
        <v>22</v>
      </c>
      <c r="B3" s="55" t="s">
        <v>58</v>
      </c>
      <c r="C3" s="55" t="s">
        <v>59</v>
      </c>
      <c r="D3" s="56"/>
      <c r="E3" s="55" t="s">
        <v>23</v>
      </c>
      <c r="F3" s="55" t="s">
        <v>58</v>
      </c>
      <c r="G3" s="55" t="s">
        <v>59</v>
      </c>
    </row>
    <row r="4" spans="1:7" ht="18" customHeight="1">
      <c r="A4" s="57" t="s">
        <v>24</v>
      </c>
      <c r="B4" s="55" t="s">
        <v>25</v>
      </c>
      <c r="C4" s="55" t="s">
        <v>25</v>
      </c>
      <c r="D4" s="58"/>
      <c r="E4" s="57" t="s">
        <v>26</v>
      </c>
      <c r="F4" s="55" t="s">
        <v>25</v>
      </c>
      <c r="G4" s="55" t="s">
        <v>25</v>
      </c>
    </row>
    <row r="5" spans="1:7" ht="15" customHeight="1">
      <c r="A5" s="17" t="s">
        <v>27</v>
      </c>
      <c r="B5" s="3"/>
      <c r="C5" s="3"/>
      <c r="D5" s="4"/>
      <c r="E5" s="2" t="s">
        <v>44</v>
      </c>
      <c r="F5" s="3">
        <f>'Ticket Income'!F63</f>
        <v>18396</v>
      </c>
      <c r="G5" s="3"/>
    </row>
    <row r="6" spans="1:7" ht="15" customHeight="1">
      <c r="A6" s="17" t="s">
        <v>28</v>
      </c>
      <c r="B6" s="3"/>
      <c r="C6" s="3"/>
      <c r="D6" s="4"/>
      <c r="E6" s="2" t="s">
        <v>53</v>
      </c>
      <c r="F6" s="3"/>
      <c r="G6" s="3"/>
    </row>
    <row r="7" spans="1:7" ht="15" customHeight="1">
      <c r="A7" s="17" t="s">
        <v>29</v>
      </c>
      <c r="B7" s="3"/>
      <c r="C7" s="3"/>
      <c r="D7" s="4"/>
      <c r="E7" s="2" t="s">
        <v>54</v>
      </c>
      <c r="F7" s="3"/>
      <c r="G7" s="3"/>
    </row>
    <row r="8" spans="1:7" ht="15" customHeight="1">
      <c r="A8" s="17"/>
      <c r="B8" s="3"/>
      <c r="C8" s="3"/>
      <c r="D8" s="4"/>
      <c r="E8" s="2"/>
      <c r="F8" s="3"/>
      <c r="G8" s="3"/>
    </row>
    <row r="9" spans="1:7" ht="15" customHeight="1">
      <c r="A9" s="17"/>
      <c r="B9" s="3"/>
      <c r="C9" s="3"/>
      <c r="D9" s="4"/>
      <c r="E9" s="2"/>
      <c r="F9" s="3"/>
      <c r="G9" s="3"/>
    </row>
    <row r="10" spans="1:7" ht="15" customHeight="1">
      <c r="A10" s="17"/>
      <c r="B10" s="3"/>
      <c r="C10" s="3"/>
      <c r="D10" s="4"/>
      <c r="E10" s="2"/>
      <c r="F10" s="3"/>
      <c r="G10" s="3"/>
    </row>
    <row r="11" spans="1:7" ht="15" customHeight="1">
      <c r="A11" s="17"/>
      <c r="B11" s="3"/>
      <c r="C11" s="3"/>
      <c r="D11" s="4"/>
      <c r="E11" s="2"/>
      <c r="F11" s="3"/>
      <c r="G11" s="3"/>
    </row>
    <row r="12" spans="1:7" ht="15" customHeight="1">
      <c r="A12" s="17"/>
      <c r="B12" s="3"/>
      <c r="C12" s="3"/>
      <c r="D12" s="4"/>
      <c r="E12" s="2"/>
      <c r="F12" s="3"/>
      <c r="G12" s="3"/>
    </row>
    <row r="13" spans="1:7" ht="15" customHeight="1">
      <c r="A13" s="17"/>
      <c r="B13" s="3"/>
      <c r="C13" s="3"/>
      <c r="D13" s="4"/>
      <c r="E13" s="2"/>
      <c r="F13" s="3"/>
      <c r="G13" s="3"/>
    </row>
    <row r="14" spans="1:7" ht="15" customHeight="1">
      <c r="A14" s="17"/>
      <c r="B14" s="3"/>
      <c r="C14" s="3"/>
      <c r="D14" s="4"/>
      <c r="E14" s="2"/>
      <c r="F14" s="3"/>
      <c r="G14" s="3"/>
    </row>
    <row r="15" spans="1:7" ht="21" customHeight="1">
      <c r="A15" s="59" t="s">
        <v>30</v>
      </c>
      <c r="B15" s="5">
        <f>SUM(B5:B14)</f>
        <v>0</v>
      </c>
      <c r="C15" s="5">
        <f>SUM(C5:C14)</f>
        <v>0</v>
      </c>
      <c r="D15" s="58"/>
      <c r="E15" s="60" t="s">
        <v>30</v>
      </c>
      <c r="F15" s="5">
        <f>SUM(F5:F14)</f>
        <v>18396</v>
      </c>
      <c r="G15" s="5">
        <f>SUM(G5:G14)</f>
        <v>0</v>
      </c>
    </row>
    <row r="16" spans="1:7" ht="24.75" customHeight="1">
      <c r="A16" s="61" t="s">
        <v>31</v>
      </c>
      <c r="B16" s="61"/>
      <c r="C16" s="61"/>
      <c r="D16" s="58"/>
      <c r="E16" s="62" t="s">
        <v>32</v>
      </c>
      <c r="F16" s="62"/>
      <c r="G16" s="62"/>
    </row>
    <row r="17" spans="1:7" ht="15" customHeight="1">
      <c r="A17" s="17" t="s">
        <v>33</v>
      </c>
      <c r="B17" s="3"/>
      <c r="C17" s="3">
        <v>0</v>
      </c>
      <c r="D17" s="4"/>
      <c r="E17" s="2" t="s">
        <v>45</v>
      </c>
      <c r="F17" s="3"/>
      <c r="G17" s="3"/>
    </row>
    <row r="18" spans="1:7" ht="15" customHeight="1">
      <c r="A18" s="18" t="s">
        <v>34</v>
      </c>
      <c r="B18" s="7"/>
      <c r="C18" s="7"/>
      <c r="D18" s="8"/>
      <c r="E18" s="6" t="s">
        <v>64</v>
      </c>
      <c r="F18" s="7"/>
      <c r="G18" s="7"/>
    </row>
    <row r="19" spans="1:7" ht="15" customHeight="1">
      <c r="A19" s="18" t="s">
        <v>35</v>
      </c>
      <c r="B19" s="7"/>
      <c r="C19" s="7"/>
      <c r="D19" s="8"/>
      <c r="E19" s="6" t="s">
        <v>46</v>
      </c>
      <c r="F19" s="7"/>
      <c r="G19" s="7"/>
    </row>
    <row r="20" spans="1:7" ht="15" customHeight="1">
      <c r="A20" s="18"/>
      <c r="B20" s="7"/>
      <c r="C20" s="7"/>
      <c r="D20" s="8"/>
      <c r="E20" s="6" t="s">
        <v>47</v>
      </c>
      <c r="F20" s="7"/>
      <c r="G20" s="7"/>
    </row>
    <row r="21" spans="1:7" ht="15" customHeight="1">
      <c r="A21" s="18"/>
      <c r="B21" s="7"/>
      <c r="C21" s="7"/>
      <c r="D21" s="8"/>
      <c r="E21" s="6"/>
      <c r="F21" s="7"/>
      <c r="G21" s="7"/>
    </row>
    <row r="22" spans="1:7" ht="15" customHeight="1">
      <c r="A22" s="19"/>
      <c r="B22" s="19"/>
      <c r="C22" s="19"/>
      <c r="D22" s="8"/>
      <c r="E22" s="6"/>
      <c r="F22" s="7"/>
      <c r="G22" s="7"/>
    </row>
    <row r="23" spans="1:7" ht="15" customHeight="1">
      <c r="A23" s="18"/>
      <c r="B23" s="7"/>
      <c r="C23" s="7"/>
      <c r="D23" s="8"/>
      <c r="E23" s="6"/>
      <c r="F23" s="7"/>
      <c r="G23" s="7"/>
    </row>
    <row r="24" spans="1:7" ht="15" customHeight="1">
      <c r="A24" s="18"/>
      <c r="B24" s="7"/>
      <c r="C24" s="7"/>
      <c r="D24" s="8"/>
      <c r="E24" s="6"/>
      <c r="F24" s="7"/>
      <c r="G24" s="7"/>
    </row>
    <row r="25" spans="1:7" ht="15" customHeight="1">
      <c r="A25" s="18"/>
      <c r="B25" s="7"/>
      <c r="C25" s="7"/>
      <c r="D25" s="8"/>
      <c r="E25" s="6"/>
      <c r="F25" s="7"/>
      <c r="G25" s="7"/>
    </row>
    <row r="26" spans="1:7" ht="22.5" customHeight="1">
      <c r="A26" s="59" t="s">
        <v>30</v>
      </c>
      <c r="B26" s="5">
        <f>SUM(B17:B25)</f>
        <v>0</v>
      </c>
      <c r="C26" s="5">
        <f>SUM(C17:C25)</f>
        <v>0</v>
      </c>
      <c r="D26" s="63"/>
      <c r="E26" s="60" t="s">
        <v>30</v>
      </c>
      <c r="F26" s="9">
        <f>SUM(F17:F25)</f>
        <v>0</v>
      </c>
      <c r="G26" s="9">
        <f>SUM(G17:G25)</f>
        <v>0</v>
      </c>
    </row>
    <row r="27" spans="1:7" ht="36" customHeight="1">
      <c r="A27" s="61" t="s">
        <v>36</v>
      </c>
      <c r="B27" s="61"/>
      <c r="C27" s="61"/>
      <c r="D27" s="63"/>
      <c r="E27" s="62" t="s">
        <v>52</v>
      </c>
      <c r="F27" s="62"/>
      <c r="G27" s="62"/>
    </row>
    <row r="28" spans="1:7" ht="15" customHeight="1">
      <c r="A28" s="17" t="s">
        <v>37</v>
      </c>
      <c r="B28" s="3"/>
      <c r="C28" s="7"/>
      <c r="D28" s="8"/>
      <c r="E28" s="6"/>
      <c r="F28" s="7"/>
      <c r="G28" s="7"/>
    </row>
    <row r="29" spans="1:7" ht="15" customHeight="1">
      <c r="A29" s="17" t="s">
        <v>38</v>
      </c>
      <c r="B29" s="3"/>
      <c r="C29" s="7"/>
      <c r="D29" s="8"/>
      <c r="E29" s="6"/>
      <c r="F29" s="7"/>
      <c r="G29" s="7"/>
    </row>
    <row r="30" spans="1:7" ht="15" customHeight="1">
      <c r="A30" s="17" t="s">
        <v>48</v>
      </c>
      <c r="B30" s="3"/>
      <c r="C30" s="7"/>
      <c r="D30" s="8"/>
      <c r="E30" s="6"/>
      <c r="F30" s="7"/>
      <c r="G30" s="7"/>
    </row>
    <row r="31" spans="1:7" ht="15" customHeight="1">
      <c r="A31" s="18" t="s">
        <v>56</v>
      </c>
      <c r="B31" s="7"/>
      <c r="C31" s="7"/>
      <c r="D31" s="8"/>
      <c r="E31" s="6"/>
      <c r="F31" s="7"/>
      <c r="G31" s="7"/>
    </row>
    <row r="32" spans="1:7" ht="15" customHeight="1">
      <c r="A32" s="18"/>
      <c r="B32" s="7"/>
      <c r="C32" s="7"/>
      <c r="D32" s="8"/>
      <c r="E32" s="6"/>
      <c r="F32" s="7"/>
      <c r="G32" s="7"/>
    </row>
    <row r="33" spans="1:7" ht="15" customHeight="1">
      <c r="A33" s="18"/>
      <c r="B33" s="7"/>
      <c r="C33" s="7"/>
      <c r="D33" s="8"/>
      <c r="E33" s="6"/>
      <c r="F33" s="7"/>
      <c r="G33" s="7"/>
    </row>
    <row r="34" spans="1:7" ht="15" customHeight="1">
      <c r="A34" s="18"/>
      <c r="B34" s="7"/>
      <c r="C34" s="7"/>
      <c r="D34" s="8"/>
      <c r="E34" s="6"/>
      <c r="F34" s="7"/>
      <c r="G34" s="7"/>
    </row>
    <row r="35" spans="1:7" ht="15" customHeight="1">
      <c r="A35" s="18"/>
      <c r="B35" s="7"/>
      <c r="C35" s="7"/>
      <c r="D35" s="8"/>
      <c r="E35" s="6"/>
      <c r="F35" s="7"/>
      <c r="G35" s="7"/>
    </row>
    <row r="36" spans="1:7" ht="21.75" customHeight="1">
      <c r="A36" s="59" t="s">
        <v>30</v>
      </c>
      <c r="B36" s="9">
        <f>SUM(B28:B35)</f>
        <v>0</v>
      </c>
      <c r="C36" s="9">
        <f>SUM(C28:C35)</f>
        <v>0</v>
      </c>
      <c r="D36" s="63"/>
      <c r="E36" s="60" t="s">
        <v>30</v>
      </c>
      <c r="F36" s="9">
        <f>SUM(F28:F35)</f>
        <v>0</v>
      </c>
      <c r="G36" s="9">
        <f>SUM(G28:G35)</f>
        <v>0</v>
      </c>
    </row>
    <row r="37" spans="1:7" ht="21.75" customHeight="1">
      <c r="A37" s="61" t="s">
        <v>39</v>
      </c>
      <c r="B37" s="61"/>
      <c r="C37" s="61"/>
      <c r="D37" s="63"/>
      <c r="E37" s="62" t="s">
        <v>40</v>
      </c>
      <c r="F37" s="62"/>
      <c r="G37" s="62"/>
    </row>
    <row r="38" spans="1:7" ht="15" customHeight="1">
      <c r="A38" s="18" t="s">
        <v>49</v>
      </c>
      <c r="B38" s="7"/>
      <c r="C38" s="7"/>
      <c r="D38" s="8"/>
      <c r="E38" s="6"/>
      <c r="F38" s="7"/>
      <c r="G38" s="7"/>
    </row>
    <row r="39" spans="1:7" ht="15" customHeight="1">
      <c r="A39" s="18" t="s">
        <v>50</v>
      </c>
      <c r="B39" s="7"/>
      <c r="C39" s="7"/>
      <c r="D39" s="8"/>
      <c r="E39" s="6"/>
      <c r="F39" s="7"/>
      <c r="G39" s="7"/>
    </row>
    <row r="40" spans="1:7" ht="15" customHeight="1">
      <c r="A40" s="18" t="s">
        <v>51</v>
      </c>
      <c r="B40" s="7"/>
      <c r="C40" s="7"/>
      <c r="D40" s="8"/>
      <c r="E40" s="6"/>
      <c r="F40" s="7"/>
      <c r="G40" s="7"/>
    </row>
    <row r="41" spans="1:7" ht="15" customHeight="1">
      <c r="A41" s="18" t="s">
        <v>55</v>
      </c>
      <c r="B41" s="7"/>
      <c r="C41" s="7"/>
      <c r="D41" s="8"/>
      <c r="E41" s="6"/>
      <c r="F41" s="7"/>
      <c r="G41" s="7"/>
    </row>
    <row r="42" spans="1:7" ht="15" customHeight="1">
      <c r="A42" s="18"/>
      <c r="B42" s="7"/>
      <c r="C42" s="7"/>
      <c r="D42" s="8"/>
      <c r="E42" s="6"/>
      <c r="F42" s="7"/>
      <c r="G42" s="7"/>
    </row>
    <row r="43" spans="1:7" ht="15" customHeight="1">
      <c r="A43" s="20"/>
      <c r="B43" s="7"/>
      <c r="C43" s="7"/>
      <c r="D43" s="8"/>
      <c r="E43" s="6"/>
      <c r="F43" s="7"/>
      <c r="G43" s="7"/>
    </row>
    <row r="44" spans="1:7" ht="15" customHeight="1">
      <c r="A44" s="18"/>
      <c r="B44" s="7"/>
      <c r="C44" s="7"/>
      <c r="D44" s="8"/>
      <c r="E44" s="6"/>
      <c r="F44" s="7"/>
      <c r="G44" s="7"/>
    </row>
    <row r="45" spans="1:7" ht="15" customHeight="1">
      <c r="A45" s="18"/>
      <c r="B45" s="7"/>
      <c r="C45" s="7"/>
      <c r="D45" s="8"/>
      <c r="E45" s="6"/>
      <c r="F45" s="7"/>
      <c r="G45" s="7"/>
    </row>
    <row r="46" spans="1:7" ht="15" customHeight="1">
      <c r="A46" s="18" t="s">
        <v>41</v>
      </c>
      <c r="B46" s="7">
        <f>SUM(B38:B45)*20%</f>
        <v>0</v>
      </c>
      <c r="C46" s="7">
        <f>SUM(C38:C45)*20%</f>
        <v>0</v>
      </c>
      <c r="D46" s="8"/>
      <c r="E46" s="6"/>
      <c r="F46" s="7"/>
      <c r="G46" s="7"/>
    </row>
    <row r="47" spans="1:7" ht="20.25" customHeight="1">
      <c r="A47" s="21" t="s">
        <v>42</v>
      </c>
      <c r="B47" s="5">
        <f>SUM(B38:B46)</f>
        <v>0</v>
      </c>
      <c r="C47" s="5">
        <f>SUM(C38:C46)</f>
        <v>0</v>
      </c>
      <c r="D47" s="10"/>
      <c r="E47" s="13" t="s">
        <v>42</v>
      </c>
      <c r="F47" s="14">
        <f>SUM(F38:F46)</f>
        <v>0</v>
      </c>
      <c r="G47" s="14">
        <f>SUM(G38:G46)</f>
        <v>0</v>
      </c>
    </row>
    <row r="48" spans="1:7" ht="20.25" customHeight="1">
      <c r="A48" s="21" t="s">
        <v>57</v>
      </c>
      <c r="B48" s="5">
        <f>(B15+B26+B36+B47)*10%</f>
        <v>0</v>
      </c>
      <c r="C48" s="22"/>
      <c r="D48" s="12"/>
      <c r="E48" s="15"/>
      <c r="F48" s="15"/>
      <c r="G48" s="15"/>
    </row>
    <row r="49" spans="1:7" ht="21" customHeight="1">
      <c r="A49" s="64" t="s">
        <v>60</v>
      </c>
      <c r="B49" s="11">
        <f>B47+B36+B26+B15+B48</f>
        <v>0</v>
      </c>
      <c r="C49" s="11">
        <f>C47+C36+C26+C15</f>
        <v>0</v>
      </c>
      <c r="D49" s="65"/>
      <c r="E49" s="66" t="s">
        <v>61</v>
      </c>
      <c r="F49" s="16">
        <f>F47+F36+F26+F15</f>
        <v>18396</v>
      </c>
      <c r="G49" s="16">
        <f>G47+G36+G26+G15</f>
        <v>0</v>
      </c>
    </row>
    <row r="50" spans="1:7" ht="28.5" customHeight="1">
      <c r="A50" s="67" t="s">
        <v>62</v>
      </c>
      <c r="B50" s="68">
        <f>F49-B49</f>
        <v>18396</v>
      </c>
      <c r="C50" s="68"/>
      <c r="D50" s="69"/>
      <c r="E50" s="67" t="s">
        <v>63</v>
      </c>
      <c r="F50" s="24">
        <f>G49-C49</f>
        <v>0</v>
      </c>
      <c r="G50" s="24"/>
    </row>
    <row r="51" spans="1:7" ht="6.75" customHeight="1">
      <c r="A51" s="1"/>
      <c r="B51" s="1"/>
      <c r="C51" s="1"/>
      <c r="D51" s="1"/>
      <c r="E51" s="1"/>
      <c r="F51" s="1"/>
      <c r="G51" s="1"/>
    </row>
    <row r="52" spans="1:7" ht="39.75" customHeight="1">
      <c r="A52" s="23"/>
      <c r="B52" s="23"/>
      <c r="C52" s="23"/>
      <c r="D52" s="23"/>
      <c r="E52" s="23"/>
      <c r="F52" s="23"/>
      <c r="G52" s="23"/>
    </row>
  </sheetData>
  <sheetProtection formatCells="0" formatColumns="0" formatRows="0" insertColumns="0" insertRows="0" insertHyperlinks="0" sort="0" autoFilter="0" pivotTables="0"/>
  <mergeCells count="12">
    <mergeCell ref="A37:C37"/>
    <mergeCell ref="E37:G37"/>
    <mergeCell ref="A1:D1"/>
    <mergeCell ref="E1:G1"/>
    <mergeCell ref="A2:G2"/>
    <mergeCell ref="A16:C16"/>
    <mergeCell ref="E16:G16"/>
    <mergeCell ref="A52:G52"/>
    <mergeCell ref="B50:C50"/>
    <mergeCell ref="F50:G50"/>
    <mergeCell ref="A27:C27"/>
    <mergeCell ref="E27:G27"/>
  </mergeCells>
  <printOptions horizontalCentered="1"/>
  <pageMargins left="0.55" right="0.55" top="0.7900000000000001" bottom="0.7900000000000001" header="0.31" footer="0.31"/>
  <pageSetup horizontalDpi="600" verticalDpi="600" orientation="portrait" paperSize="9" scale="84"/>
  <colBreaks count="1" manualBreakCount="1">
    <brk id="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="80" zoomScaleNormal="80" zoomScalePageLayoutView="0" workbookViewId="0" topLeftCell="A1">
      <selection activeCell="H21" sqref="H21"/>
    </sheetView>
  </sheetViews>
  <sheetFormatPr defaultColWidth="11.00390625" defaultRowHeight="15.75"/>
  <cols>
    <col min="1" max="1" width="23.125" style="26" customWidth="1"/>
    <col min="2" max="2" width="11.00390625" style="26" customWidth="1"/>
    <col min="3" max="3" width="22.625" style="26" customWidth="1"/>
    <col min="4" max="4" width="6.125" style="26" customWidth="1"/>
    <col min="5" max="5" width="23.375" style="26" customWidth="1"/>
    <col min="6" max="6" width="24.50390625" style="26" customWidth="1"/>
    <col min="7" max="16384" width="11.00390625" style="26" customWidth="1"/>
  </cols>
  <sheetData>
    <row r="1" ht="21">
      <c r="A1" s="25" t="s">
        <v>0</v>
      </c>
    </row>
    <row r="2" ht="21">
      <c r="A2" s="25"/>
    </row>
    <row r="3" ht="15.75">
      <c r="A3" s="26" t="s">
        <v>65</v>
      </c>
    </row>
    <row r="4" ht="15.75">
      <c r="A4" s="26" t="s">
        <v>21</v>
      </c>
    </row>
    <row r="6" spans="1:6" ht="15.75">
      <c r="A6" s="27" t="s">
        <v>1</v>
      </c>
      <c r="B6" s="28"/>
      <c r="C6" s="28"/>
      <c r="D6" s="28"/>
      <c r="E6" s="28"/>
      <c r="F6" s="29"/>
    </row>
    <row r="7" spans="1:6" ht="15.75">
      <c r="A7" s="30"/>
      <c r="B7" s="31"/>
      <c r="C7" s="32" t="s">
        <v>4</v>
      </c>
      <c r="D7" s="31"/>
      <c r="E7" s="32" t="s">
        <v>10</v>
      </c>
      <c r="F7" s="33" t="s">
        <v>11</v>
      </c>
    </row>
    <row r="8" spans="1:6" ht="15.75">
      <c r="A8" s="34" t="s">
        <v>19</v>
      </c>
      <c r="B8" s="31" t="s">
        <v>3</v>
      </c>
      <c r="C8" s="31">
        <v>120</v>
      </c>
      <c r="D8" s="31" t="s">
        <v>8</v>
      </c>
      <c r="E8" s="31"/>
      <c r="F8" s="35"/>
    </row>
    <row r="9" spans="1:6" ht="15.75">
      <c r="A9" s="30"/>
      <c r="B9" s="31"/>
      <c r="C9" s="31"/>
      <c r="D9" s="31"/>
      <c r="E9" s="31"/>
      <c r="F9" s="35"/>
    </row>
    <row r="10" spans="1:6" ht="15.75">
      <c r="A10" s="30"/>
      <c r="B10" s="31" t="s">
        <v>2</v>
      </c>
      <c r="C10" s="31"/>
      <c r="D10" s="31"/>
      <c r="E10" s="31"/>
      <c r="F10" s="35"/>
    </row>
    <row r="11" spans="1:6" ht="15.75">
      <c r="A11" s="30" t="s">
        <v>5</v>
      </c>
      <c r="B11" s="36">
        <v>45</v>
      </c>
      <c r="C11" s="37">
        <f>C8*0.7*B11</f>
        <v>3780</v>
      </c>
      <c r="D11" s="31"/>
      <c r="E11" s="37">
        <f>C8*0.8*0.7*B11</f>
        <v>3023.9999999999995</v>
      </c>
      <c r="F11" s="38">
        <f>C8*0.6*0.7*B11</f>
        <v>2268</v>
      </c>
    </row>
    <row r="12" spans="1:6" ht="15.75">
      <c r="A12" s="30" t="s">
        <v>6</v>
      </c>
      <c r="B12" s="36">
        <v>35</v>
      </c>
      <c r="C12" s="37">
        <f>C8*0.2*B12</f>
        <v>840</v>
      </c>
      <c r="D12" s="31"/>
      <c r="E12" s="37">
        <f>C8*0.8*0.2*B12</f>
        <v>672.0000000000001</v>
      </c>
      <c r="F12" s="38">
        <f>C8*0.6*0.2*B12</f>
        <v>504</v>
      </c>
    </row>
    <row r="13" spans="1:6" ht="15.75">
      <c r="A13" s="30" t="s">
        <v>7</v>
      </c>
      <c r="B13" s="36">
        <v>25</v>
      </c>
      <c r="C13" s="37">
        <f>C8*0.1*B13</f>
        <v>300</v>
      </c>
      <c r="D13" s="31"/>
      <c r="E13" s="37">
        <f>C8*0.8*0.1*B13</f>
        <v>240.00000000000003</v>
      </c>
      <c r="F13" s="38">
        <f>C8*0.6*0.1*B13</f>
        <v>180</v>
      </c>
    </row>
    <row r="14" spans="1:6" ht="15.75">
      <c r="A14" s="30"/>
      <c r="B14" s="31"/>
      <c r="C14" s="31"/>
      <c r="D14" s="31"/>
      <c r="E14" s="31"/>
      <c r="F14" s="35"/>
    </row>
    <row r="15" spans="1:6" ht="15.75">
      <c r="A15" s="34" t="s">
        <v>20</v>
      </c>
      <c r="B15" s="31" t="s">
        <v>3</v>
      </c>
      <c r="C15" s="31">
        <v>100</v>
      </c>
      <c r="D15" s="31" t="s">
        <v>8</v>
      </c>
      <c r="E15" s="31"/>
      <c r="F15" s="35"/>
    </row>
    <row r="16" spans="1:6" ht="15.75">
      <c r="A16" s="30"/>
      <c r="B16" s="31"/>
      <c r="C16" s="31"/>
      <c r="D16" s="31"/>
      <c r="E16" s="31"/>
      <c r="F16" s="35"/>
    </row>
    <row r="17" spans="1:6" ht="15.75">
      <c r="A17" s="30"/>
      <c r="B17" s="31" t="s">
        <v>2</v>
      </c>
      <c r="C17" s="31"/>
      <c r="D17" s="31"/>
      <c r="E17" s="31"/>
      <c r="F17" s="35"/>
    </row>
    <row r="18" spans="1:6" ht="15.75">
      <c r="A18" s="30" t="s">
        <v>5</v>
      </c>
      <c r="B18" s="36">
        <v>40</v>
      </c>
      <c r="C18" s="36">
        <f>C15*0.7*B18</f>
        <v>2800</v>
      </c>
      <c r="D18" s="31"/>
      <c r="E18" s="37">
        <f>C15*0.8*0.7*B18</f>
        <v>2240</v>
      </c>
      <c r="F18" s="38">
        <f>C15*0.6*0.7*B18</f>
        <v>1680</v>
      </c>
    </row>
    <row r="19" spans="1:6" ht="15.75">
      <c r="A19" s="30" t="s">
        <v>6</v>
      </c>
      <c r="B19" s="36">
        <v>30</v>
      </c>
      <c r="C19" s="37">
        <f>C15*0.2*B19</f>
        <v>600</v>
      </c>
      <c r="D19" s="31"/>
      <c r="E19" s="37">
        <f>C15*0.8*0.2*B19</f>
        <v>480</v>
      </c>
      <c r="F19" s="38">
        <f>C15*0.6*0.2*B19</f>
        <v>360</v>
      </c>
    </row>
    <row r="20" spans="1:6" ht="15.75">
      <c r="A20" s="30" t="s">
        <v>7</v>
      </c>
      <c r="B20" s="36">
        <v>20</v>
      </c>
      <c r="C20" s="37">
        <f>C15*0.1*B20</f>
        <v>200</v>
      </c>
      <c r="D20" s="31"/>
      <c r="E20" s="37">
        <f>C15*0.8*0.1*B20</f>
        <v>160</v>
      </c>
      <c r="F20" s="38">
        <f>C15*0.6*0.1*B20</f>
        <v>120</v>
      </c>
    </row>
    <row r="21" spans="1:6" ht="15.75">
      <c r="A21" s="30"/>
      <c r="B21" s="31"/>
      <c r="C21" s="31"/>
      <c r="D21" s="31"/>
      <c r="E21" s="31"/>
      <c r="F21" s="35"/>
    </row>
    <row r="22" spans="1:6" ht="15.75">
      <c r="A22" s="39" t="s">
        <v>9</v>
      </c>
      <c r="B22" s="40"/>
      <c r="C22" s="41">
        <f>C11+C12+C13+C18+C19+C20</f>
        <v>8520</v>
      </c>
      <c r="D22" s="42"/>
      <c r="E22" s="41">
        <f>SUM(E11:E20)</f>
        <v>6816</v>
      </c>
      <c r="F22" s="43">
        <f>SUM(F11:F20)</f>
        <v>5112</v>
      </c>
    </row>
    <row r="25" spans="1:6" ht="15.75">
      <c r="A25" s="27" t="s">
        <v>12</v>
      </c>
      <c r="B25" s="28"/>
      <c r="C25" s="28"/>
      <c r="D25" s="28"/>
      <c r="E25" s="28"/>
      <c r="F25" s="29"/>
    </row>
    <row r="26" spans="1:6" ht="15.75">
      <c r="A26" s="30"/>
      <c r="B26" s="31"/>
      <c r="C26" s="32" t="s">
        <v>4</v>
      </c>
      <c r="D26" s="31"/>
      <c r="E26" s="32" t="s">
        <v>10</v>
      </c>
      <c r="F26" s="33" t="s">
        <v>11</v>
      </c>
    </row>
    <row r="27" spans="1:6" ht="15.75">
      <c r="A27" s="34" t="s">
        <v>19</v>
      </c>
      <c r="B27" s="31" t="s">
        <v>3</v>
      </c>
      <c r="C27" s="31">
        <v>120</v>
      </c>
      <c r="D27" s="31" t="s">
        <v>8</v>
      </c>
      <c r="E27" s="31"/>
      <c r="F27" s="35"/>
    </row>
    <row r="28" spans="1:6" ht="15.75">
      <c r="A28" s="30"/>
      <c r="B28" s="31"/>
      <c r="C28" s="31"/>
      <c r="D28" s="31"/>
      <c r="E28" s="31"/>
      <c r="F28" s="35"/>
    </row>
    <row r="29" spans="1:6" ht="15.75">
      <c r="A29" s="30"/>
      <c r="B29" s="31" t="s">
        <v>2</v>
      </c>
      <c r="C29" s="31"/>
      <c r="D29" s="31"/>
      <c r="E29" s="31"/>
      <c r="F29" s="35"/>
    </row>
    <row r="30" spans="1:6" ht="15.75">
      <c r="A30" s="30" t="s">
        <v>5</v>
      </c>
      <c r="B30" s="36">
        <v>65</v>
      </c>
      <c r="C30" s="37">
        <f>C27*0.7*B30</f>
        <v>5460</v>
      </c>
      <c r="D30" s="31"/>
      <c r="E30" s="37">
        <f>C27*0.8*0.7*B30</f>
        <v>4367.999999999999</v>
      </c>
      <c r="F30" s="38">
        <f>C27*0.6*0.7*B30</f>
        <v>3276</v>
      </c>
    </row>
    <row r="31" spans="1:6" ht="15.75">
      <c r="A31" s="30" t="s">
        <v>6</v>
      </c>
      <c r="B31" s="36">
        <v>55</v>
      </c>
      <c r="C31" s="37">
        <f>C27*0.2*B31</f>
        <v>1320</v>
      </c>
      <c r="D31" s="31"/>
      <c r="E31" s="37">
        <f>C27*0.8*0.2*B31</f>
        <v>1056.0000000000002</v>
      </c>
      <c r="F31" s="38">
        <f>C27*0.6*0.2*B31</f>
        <v>792</v>
      </c>
    </row>
    <row r="32" spans="1:6" ht="15.75">
      <c r="A32" s="30" t="s">
        <v>7</v>
      </c>
      <c r="B32" s="36">
        <v>45</v>
      </c>
      <c r="C32" s="37">
        <f>C27*0.1*B32</f>
        <v>540</v>
      </c>
      <c r="D32" s="31"/>
      <c r="E32" s="37">
        <f>C27*0.8*0.1*B32</f>
        <v>432.00000000000006</v>
      </c>
      <c r="F32" s="38">
        <f>C27*0.6*0.1*B32</f>
        <v>324</v>
      </c>
    </row>
    <row r="33" spans="1:6" ht="15.75">
      <c r="A33" s="30"/>
      <c r="B33" s="31"/>
      <c r="C33" s="31"/>
      <c r="D33" s="31"/>
      <c r="E33" s="31"/>
      <c r="F33" s="35"/>
    </row>
    <row r="34" spans="1:6" ht="15.75">
      <c r="A34" s="34" t="s">
        <v>20</v>
      </c>
      <c r="B34" s="31" t="s">
        <v>3</v>
      </c>
      <c r="C34" s="31">
        <v>100</v>
      </c>
      <c r="D34" s="31" t="s">
        <v>8</v>
      </c>
      <c r="E34" s="31"/>
      <c r="F34" s="35"/>
    </row>
    <row r="35" spans="1:6" ht="15.75">
      <c r="A35" s="30"/>
      <c r="B35" s="31"/>
      <c r="C35" s="31"/>
      <c r="D35" s="31"/>
      <c r="E35" s="31"/>
      <c r="F35" s="35"/>
    </row>
    <row r="36" spans="1:6" ht="15.75">
      <c r="A36" s="30"/>
      <c r="B36" s="31" t="s">
        <v>2</v>
      </c>
      <c r="C36" s="31"/>
      <c r="D36" s="31"/>
      <c r="E36" s="31"/>
      <c r="F36" s="35"/>
    </row>
    <row r="37" spans="1:6" ht="15.75">
      <c r="A37" s="30" t="s">
        <v>5</v>
      </c>
      <c r="B37" s="36">
        <v>50</v>
      </c>
      <c r="C37" s="36">
        <f>C34*0.7*B37</f>
        <v>3500</v>
      </c>
      <c r="D37" s="31"/>
      <c r="E37" s="37">
        <f>C34*0.8*0.7*B37</f>
        <v>2800</v>
      </c>
      <c r="F37" s="38">
        <f>C34*0.6*0.7*B37</f>
        <v>2100</v>
      </c>
    </row>
    <row r="38" spans="1:6" ht="15.75">
      <c r="A38" s="30" t="s">
        <v>6</v>
      </c>
      <c r="B38" s="36">
        <v>40</v>
      </c>
      <c r="C38" s="37">
        <f>C34*0.2*B38</f>
        <v>800</v>
      </c>
      <c r="D38" s="31"/>
      <c r="E38" s="37">
        <f>C34*0.8*0.2*B38</f>
        <v>640</v>
      </c>
      <c r="F38" s="38">
        <f>C34*0.6*0.2*B38</f>
        <v>480</v>
      </c>
    </row>
    <row r="39" spans="1:6" ht="15.75">
      <c r="A39" s="30" t="s">
        <v>7</v>
      </c>
      <c r="B39" s="36">
        <v>30</v>
      </c>
      <c r="C39" s="37">
        <f>C34*0.1*B39</f>
        <v>300</v>
      </c>
      <c r="D39" s="31"/>
      <c r="E39" s="37">
        <f>C34*0.8*0.1*B39</f>
        <v>240</v>
      </c>
      <c r="F39" s="38">
        <f>C34*0.6*0.1*B39</f>
        <v>180</v>
      </c>
    </row>
    <row r="40" spans="1:6" ht="15.75">
      <c r="A40" s="30"/>
      <c r="B40" s="31"/>
      <c r="C40" s="31"/>
      <c r="D40" s="31"/>
      <c r="E40" s="31"/>
      <c r="F40" s="35"/>
    </row>
    <row r="41" spans="1:6" ht="15.75">
      <c r="A41" s="39" t="s">
        <v>9</v>
      </c>
      <c r="B41" s="40"/>
      <c r="C41" s="41">
        <f>C30+C31+C32+C37+C38+C39</f>
        <v>11920</v>
      </c>
      <c r="D41" s="42"/>
      <c r="E41" s="41">
        <f>SUM(E30:E39)</f>
        <v>9536</v>
      </c>
      <c r="F41" s="43">
        <f>SUM(F30:F39)</f>
        <v>7152</v>
      </c>
    </row>
    <row r="44" spans="1:6" ht="15.75">
      <c r="A44" s="27" t="s">
        <v>13</v>
      </c>
      <c r="B44" s="28"/>
      <c r="C44" s="28"/>
      <c r="D44" s="28"/>
      <c r="E44" s="28"/>
      <c r="F44" s="29"/>
    </row>
    <row r="45" spans="1:6" ht="15.75">
      <c r="A45" s="30"/>
      <c r="B45" s="31"/>
      <c r="C45" s="32" t="s">
        <v>4</v>
      </c>
      <c r="D45" s="31"/>
      <c r="E45" s="32" t="s">
        <v>10</v>
      </c>
      <c r="F45" s="33" t="s">
        <v>11</v>
      </c>
    </row>
    <row r="46" spans="1:6" ht="15.75">
      <c r="A46" s="34" t="s">
        <v>19</v>
      </c>
      <c r="B46" s="31" t="s">
        <v>3</v>
      </c>
      <c r="C46" s="31">
        <v>120</v>
      </c>
      <c r="D46" s="31" t="s">
        <v>8</v>
      </c>
      <c r="E46" s="31"/>
      <c r="F46" s="35"/>
    </row>
    <row r="47" spans="1:6" ht="15.75">
      <c r="A47" s="30"/>
      <c r="B47" s="31"/>
      <c r="C47" s="31"/>
      <c r="D47" s="31"/>
      <c r="E47" s="31"/>
      <c r="F47" s="35"/>
    </row>
    <row r="48" spans="1:6" ht="15.75">
      <c r="A48" s="30"/>
      <c r="B48" s="31" t="s">
        <v>2</v>
      </c>
      <c r="C48" s="31"/>
      <c r="D48" s="31"/>
      <c r="E48" s="31"/>
      <c r="F48" s="35"/>
    </row>
    <row r="49" spans="1:6" ht="15.75">
      <c r="A49" s="30" t="s">
        <v>5</v>
      </c>
      <c r="B49" s="36">
        <v>55</v>
      </c>
      <c r="C49" s="37">
        <f>C46*0.7*B49</f>
        <v>4620</v>
      </c>
      <c r="D49" s="31"/>
      <c r="E49" s="37">
        <f>C46*0.8*0.7*B49</f>
        <v>3695.9999999999995</v>
      </c>
      <c r="F49" s="38">
        <f>C46*0.6*0.7*B49</f>
        <v>2772</v>
      </c>
    </row>
    <row r="50" spans="1:6" ht="15.75">
      <c r="A50" s="30" t="s">
        <v>6</v>
      </c>
      <c r="B50" s="36">
        <v>45</v>
      </c>
      <c r="C50" s="37">
        <f>C46*0.2*B50</f>
        <v>1080</v>
      </c>
      <c r="D50" s="31"/>
      <c r="E50" s="37">
        <f>C46*0.8*0.2*B50</f>
        <v>864.0000000000001</v>
      </c>
      <c r="F50" s="38">
        <f>C46*0.6*0.2*B50</f>
        <v>648</v>
      </c>
    </row>
    <row r="51" spans="1:6" ht="15.75">
      <c r="A51" s="30" t="s">
        <v>7</v>
      </c>
      <c r="B51" s="36">
        <v>35</v>
      </c>
      <c r="C51" s="37">
        <f>C46*0.1*B51</f>
        <v>420</v>
      </c>
      <c r="D51" s="31"/>
      <c r="E51" s="37">
        <f>C46*0.8*0.1*B51</f>
        <v>336.00000000000006</v>
      </c>
      <c r="F51" s="38">
        <f>C46*0.6*0.1*B51</f>
        <v>252</v>
      </c>
    </row>
    <row r="52" spans="1:6" ht="15.75">
      <c r="A52" s="30"/>
      <c r="B52" s="31"/>
      <c r="C52" s="31"/>
      <c r="D52" s="31"/>
      <c r="E52" s="31"/>
      <c r="F52" s="35"/>
    </row>
    <row r="53" spans="1:6" ht="15.75">
      <c r="A53" s="34" t="s">
        <v>20</v>
      </c>
      <c r="B53" s="31" t="s">
        <v>3</v>
      </c>
      <c r="C53" s="31">
        <v>100</v>
      </c>
      <c r="D53" s="31" t="s">
        <v>8</v>
      </c>
      <c r="E53" s="31"/>
      <c r="F53" s="35"/>
    </row>
    <row r="54" spans="1:6" ht="15.75">
      <c r="A54" s="30"/>
      <c r="B54" s="31"/>
      <c r="C54" s="31"/>
      <c r="D54" s="31"/>
      <c r="E54" s="31"/>
      <c r="F54" s="35"/>
    </row>
    <row r="55" spans="1:6" ht="15.75">
      <c r="A55" s="30"/>
      <c r="B55" s="31" t="s">
        <v>2</v>
      </c>
      <c r="C55" s="31"/>
      <c r="D55" s="31"/>
      <c r="E55" s="31"/>
      <c r="F55" s="35"/>
    </row>
    <row r="56" spans="1:6" ht="15.75">
      <c r="A56" s="30" t="s">
        <v>5</v>
      </c>
      <c r="B56" s="36">
        <v>45</v>
      </c>
      <c r="C56" s="36">
        <f>C53*0.7*B56</f>
        <v>3150</v>
      </c>
      <c r="D56" s="31"/>
      <c r="E56" s="37">
        <f>C53*0.8*0.7*B56</f>
        <v>2520</v>
      </c>
      <c r="F56" s="38">
        <f>C53*0.6*0.7*B56</f>
        <v>1890</v>
      </c>
    </row>
    <row r="57" spans="1:6" ht="15.75">
      <c r="A57" s="30" t="s">
        <v>6</v>
      </c>
      <c r="B57" s="36">
        <v>35</v>
      </c>
      <c r="C57" s="37">
        <f>C53*0.2*B57</f>
        <v>700</v>
      </c>
      <c r="D57" s="31"/>
      <c r="E57" s="37">
        <f>C53*0.8*0.2*B57</f>
        <v>560</v>
      </c>
      <c r="F57" s="38">
        <f>C53*0.6*0.2*B57</f>
        <v>420</v>
      </c>
    </row>
    <row r="58" spans="1:6" ht="15.75">
      <c r="A58" s="30" t="s">
        <v>7</v>
      </c>
      <c r="B58" s="36">
        <v>25</v>
      </c>
      <c r="C58" s="37">
        <f>C53*0.1*B58</f>
        <v>250</v>
      </c>
      <c r="D58" s="31"/>
      <c r="E58" s="37">
        <f>C53*0.8*0.1*B58</f>
        <v>200</v>
      </c>
      <c r="F58" s="38">
        <f>C53*0.6*0.1*B58</f>
        <v>150</v>
      </c>
    </row>
    <row r="59" spans="1:6" ht="15.75">
      <c r="A59" s="30"/>
      <c r="B59" s="31"/>
      <c r="C59" s="31"/>
      <c r="D59" s="31"/>
      <c r="E59" s="31"/>
      <c r="F59" s="35"/>
    </row>
    <row r="60" spans="1:6" ht="15.75">
      <c r="A60" s="39" t="s">
        <v>9</v>
      </c>
      <c r="B60" s="40"/>
      <c r="C60" s="41">
        <f>C49+C50+C51+C56+C57+C58</f>
        <v>10220</v>
      </c>
      <c r="D60" s="42"/>
      <c r="E60" s="41">
        <f>SUM(E49:E58)</f>
        <v>8176</v>
      </c>
      <c r="F60" s="43">
        <f>SUM(F49:F58)</f>
        <v>6132</v>
      </c>
    </row>
    <row r="62" spans="1:6" ht="15.75">
      <c r="A62" s="44" t="s">
        <v>15</v>
      </c>
      <c r="B62" s="28"/>
      <c r="C62" s="28"/>
      <c r="D62" s="28"/>
      <c r="E62" s="28"/>
      <c r="F62" s="28"/>
    </row>
    <row r="63" spans="1:6" ht="15.75">
      <c r="A63" s="32" t="s">
        <v>14</v>
      </c>
      <c r="B63" s="31"/>
      <c r="C63" s="45">
        <f>C60+C41+C22</f>
        <v>30660</v>
      </c>
      <c r="D63" s="32"/>
      <c r="E63" s="45">
        <f>E60+E41+E22</f>
        <v>24528</v>
      </c>
      <c r="F63" s="45">
        <f>F60+F41+F22</f>
        <v>18396</v>
      </c>
    </row>
    <row r="64" spans="1:6" ht="16.5" thickBot="1">
      <c r="A64" s="46"/>
      <c r="B64" s="46"/>
      <c r="C64" s="47" t="s">
        <v>16</v>
      </c>
      <c r="D64" s="47"/>
      <c r="E64" s="47" t="s">
        <v>17</v>
      </c>
      <c r="F64" s="47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Merryn Carter</dc:creator>
  <cp:keywords/>
  <dc:description/>
  <cp:lastModifiedBy>Microsoft Office User</cp:lastModifiedBy>
  <dcterms:created xsi:type="dcterms:W3CDTF">2014-12-15T23:22:39Z</dcterms:created>
  <dcterms:modified xsi:type="dcterms:W3CDTF">2022-10-03T01:59:14Z</dcterms:modified>
  <cp:category/>
  <cp:version/>
  <cp:contentType/>
  <cp:contentStatus/>
</cp:coreProperties>
</file>